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8192" windowHeight="11040"/>
  </bookViews>
  <sheets>
    <sheet name="Base" sheetId="1" r:id="rId1"/>
    <sheet name="OCO" sheetId="4" r:id="rId2"/>
  </sheets>
  <definedNames>
    <definedName name="_xlnm.Print_Area" localSheetId="0">Base!$A$1:$E$81</definedName>
    <definedName name="_xlnm.Print_Area" localSheetId="1">OCO!$A$1:$E$37</definedName>
    <definedName name="_xlnm.Print_Titles" localSheetId="0">Base!$1:$5</definedName>
  </definedNames>
  <calcPr calcId="152511"/>
</workbook>
</file>

<file path=xl/calcChain.xml><?xml version="1.0" encoding="utf-8"?>
<calcChain xmlns="http://schemas.openxmlformats.org/spreadsheetml/2006/main">
  <c r="E34" i="4" l="1"/>
  <c r="E48" i="1" l="1"/>
  <c r="E49" i="1"/>
  <c r="D29" i="4"/>
  <c r="D31" i="4" s="1"/>
  <c r="D36" i="4" s="1"/>
  <c r="C29" i="4"/>
  <c r="B29" i="4"/>
  <c r="E28" i="4"/>
  <c r="E27" i="4"/>
  <c r="E26" i="4"/>
  <c r="D23" i="4"/>
  <c r="C23" i="4"/>
  <c r="E22" i="4"/>
  <c r="C22" i="4"/>
  <c r="B22" i="4"/>
  <c r="B23" i="4" s="1"/>
  <c r="E21" i="4"/>
  <c r="E20" i="4"/>
  <c r="E23" i="4" s="1"/>
  <c r="C20" i="4"/>
  <c r="D17" i="4"/>
  <c r="C17" i="4"/>
  <c r="E16" i="4"/>
  <c r="C16" i="4"/>
  <c r="B16" i="4"/>
  <c r="E15" i="4"/>
  <c r="E14" i="4"/>
  <c r="E17" i="4" s="1"/>
  <c r="C14" i="4"/>
  <c r="B14" i="4"/>
  <c r="B17" i="4" s="1"/>
  <c r="D11" i="4"/>
  <c r="C11" i="4"/>
  <c r="B11" i="4"/>
  <c r="E10" i="4"/>
  <c r="E9" i="4"/>
  <c r="E8" i="4"/>
  <c r="E11" i="4" s="1"/>
  <c r="E29" i="4" l="1"/>
  <c r="E31" i="4" s="1"/>
  <c r="E36" i="4" s="1"/>
  <c r="C31" i="4"/>
  <c r="C36" i="4" s="1"/>
  <c r="B31" i="4"/>
  <c r="B36" i="4" s="1"/>
  <c r="B40" i="1" l="1"/>
  <c r="D40" i="1"/>
  <c r="E59" i="1" l="1"/>
  <c r="E79" i="1"/>
  <c r="E77" i="1"/>
  <c r="E75" i="1"/>
  <c r="E73" i="1"/>
  <c r="E72" i="1"/>
  <c r="E71" i="1"/>
  <c r="E39" i="1"/>
  <c r="E21" i="1"/>
  <c r="E20" i="1"/>
  <c r="D22" i="1"/>
  <c r="E15" i="1"/>
  <c r="E14" i="1"/>
  <c r="D16" i="1"/>
  <c r="E66" i="1"/>
  <c r="E65" i="1"/>
  <c r="D67" i="1"/>
  <c r="E67" i="1" s="1"/>
  <c r="E60" i="1"/>
  <c r="D61" i="1"/>
  <c r="D50" i="1"/>
  <c r="C70" i="1"/>
  <c r="E70" i="1" s="1"/>
  <c r="C64" i="1"/>
  <c r="E64" i="1" s="1"/>
  <c r="D10" i="1"/>
  <c r="C32" i="1"/>
  <c r="C61" i="1"/>
  <c r="E61" i="1" s="1"/>
  <c r="C22" i="1"/>
  <c r="C19" i="1" s="1"/>
  <c r="E19" i="1" s="1"/>
  <c r="C16" i="1"/>
  <c r="C13" i="1" s="1"/>
  <c r="E13" i="1" s="1"/>
  <c r="C50" i="1"/>
  <c r="E50" i="1" s="1"/>
  <c r="C10" i="1"/>
  <c r="C7" i="1" s="1"/>
  <c r="C43" i="1" l="1"/>
  <c r="E43" i="1" s="1"/>
  <c r="E16" i="1"/>
  <c r="E22" i="1"/>
  <c r="C53" i="1"/>
  <c r="E53" i="1" s="1"/>
  <c r="B73" i="1" l="1"/>
  <c r="B67" i="1"/>
  <c r="B61" i="1"/>
  <c r="B50" i="1"/>
  <c r="B22" i="1"/>
  <c r="B16" i="1"/>
  <c r="D32" i="1"/>
  <c r="D81" i="1" s="1"/>
  <c r="B32" i="1"/>
  <c r="E8" i="1"/>
  <c r="E9" i="1"/>
  <c r="E10" i="1"/>
  <c r="C25" i="1"/>
  <c r="E25" i="1" s="1"/>
  <c r="E30" i="1"/>
  <c r="E31" i="1"/>
  <c r="E7" i="1"/>
  <c r="B10" i="1"/>
  <c r="E32" i="1" l="1"/>
  <c r="B81" i="1"/>
  <c r="C81" i="1"/>
  <c r="C35" i="1"/>
  <c r="E35" i="1" s="1"/>
  <c r="E40" i="1"/>
  <c r="E81" i="1" s="1"/>
</calcChain>
</file>

<file path=xl/sharedStrings.xml><?xml version="1.0" encoding="utf-8"?>
<sst xmlns="http://schemas.openxmlformats.org/spreadsheetml/2006/main" count="105" uniqueCount="53">
  <si>
    <t>FY 2017 PB Request</t>
  </si>
  <si>
    <t>FY 2017 Enacted</t>
  </si>
  <si>
    <t>FY 2017 March Additional Request</t>
  </si>
  <si>
    <t>FY 2017 Revised Total Base</t>
  </si>
  <si>
    <t>Military Construction, Army</t>
  </si>
  <si>
    <t xml:space="preserve">   Major Construction</t>
  </si>
  <si>
    <t xml:space="preserve">   Minor Construction</t>
  </si>
  <si>
    <t xml:space="preserve">   Planning and Design</t>
  </si>
  <si>
    <t xml:space="preserve">      Total Military Construction, Army</t>
  </si>
  <si>
    <t>Military Construction, Navy</t>
  </si>
  <si>
    <t xml:space="preserve">      Total Military Construction, Navy</t>
  </si>
  <si>
    <t>Military Construction, Army National Guard</t>
  </si>
  <si>
    <t>Military Construction, Army Reserve</t>
  </si>
  <si>
    <t>Military Construction, Navy Reserve</t>
  </si>
  <si>
    <t>Military Construction, Air Force</t>
  </si>
  <si>
    <t>Military Construction, Air Force Reserve</t>
  </si>
  <si>
    <t>Military Construction, Air National Guard</t>
  </si>
  <si>
    <t xml:space="preserve">     Total Military Construction, Army National Guard</t>
  </si>
  <si>
    <t xml:space="preserve">      Total Military Construction, Army Reserve</t>
  </si>
  <si>
    <t xml:space="preserve">      Total Military Construction, Navy Reserve</t>
  </si>
  <si>
    <t xml:space="preserve">      Total Military Construction, Air Force</t>
  </si>
  <si>
    <t xml:space="preserve">      Total Military Construction, Air National Guard</t>
  </si>
  <si>
    <t xml:space="preserve">      Total Military Construction, Air Force Reserve</t>
  </si>
  <si>
    <t xml:space="preserve">       Prior Year Projects -- Cost to Complete:</t>
  </si>
  <si>
    <t>NATO Security Investment Program</t>
  </si>
  <si>
    <t>Department of Defense Base Closure Account</t>
  </si>
  <si>
    <t>Military Construction, Defense-Wide</t>
  </si>
  <si>
    <t xml:space="preserve">      Total Military Construction, Defense-Wide</t>
  </si>
  <si>
    <t>Family Housing</t>
  </si>
  <si>
    <t>Total</t>
  </si>
  <si>
    <t xml:space="preserve">            FY 2016 BMT Recruit Dormitory 5,  JB San Antonio, TX</t>
  </si>
  <si>
    <t xml:space="preserve">            FY 2016 Replace Vehicle Maintenance Facility, Moffet Field, CA</t>
  </si>
  <si>
    <t xml:space="preserve">            FY 2016 TFI - Replace Squadron Operations Facility, Danelly Field, AL</t>
  </si>
  <si>
    <t xml:space="preserve">            FY 2016 Fuel Cell and Corrosion Control Hangar, Atlantic City IAP, NJ</t>
  </si>
  <si>
    <t xml:space="preserve">            FY 2016 Medium Altitude Manned ISR Beddown, Will Rogers World Airport, OK</t>
  </si>
  <si>
    <t xml:space="preserve">            FY 2016 Electrical Repairs to Piers 2,6,7 and 11,  Norfolk, VA</t>
  </si>
  <si>
    <t xml:space="preserve">            FY 2016 Waterfront Utilities,  Portsmouth, VA</t>
  </si>
  <si>
    <t>Department of Defense</t>
  </si>
  <si>
    <t>Military Construction</t>
  </si>
  <si>
    <t>Overseas Contingency Operations</t>
  </si>
  <si>
    <t>Base Budget</t>
  </si>
  <si>
    <t>Military Construction and Family Housing</t>
  </si>
  <si>
    <t xml:space="preserve"> Appropriation</t>
  </si>
  <si>
    <t>FY 2017 Revised Total OCO</t>
  </si>
  <si>
    <t xml:space="preserve">            FY 2016 Navy Operational Support Center, Fallon, NV</t>
  </si>
  <si>
    <t xml:space="preserve">            FY 2016 BMT Classrooms/Dining Facility 3,  JB San Antonio, TX</t>
  </si>
  <si>
    <t xml:space="preserve">            FY 2016 Weapon Storage Facility,  F.E. Warren AFB, WY</t>
  </si>
  <si>
    <t xml:space="preserve">            FY 2016 Unaccompanied Housing, Patuxent River, MD</t>
  </si>
  <si>
    <t xml:space="preserve">   $ in Thousands     </t>
  </si>
  <si>
    <t>Rescission Division I of P.L. 113-235</t>
  </si>
  <si>
    <t xml:space="preserve">    FY 2015 European Reassurance Initiative - Military Construction, Air Force</t>
  </si>
  <si>
    <t xml:space="preserve">Subtotal Overseas Contingency Operations </t>
  </si>
  <si>
    <t>Total Overseas Contingency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</si>
</sst>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1" fillId="0" borderId="2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zoomScaleNormal="100" workbookViewId="0">
      <selection activeCell="A15" sqref="A15"/>
    </sheetView>
  </sheetViews>
  <sheetFormatPr defaultRowHeight="14.4" x14ac:dyDescent="0.3"/>
  <cols>
    <col min="1" max="1" width="77.33203125" bestFit="1" customWidth="1"/>
    <col min="2" max="5" width="14.44140625" customWidth="1"/>
  </cols>
  <sheetData>
    <row r="1" spans="1:6" ht="15" x14ac:dyDescent="0.25">
      <c r="A1" s="10" t="s">
        <v>37</v>
      </c>
      <c r="B1" s="10"/>
      <c r="C1" s="10"/>
      <c r="D1" s="10"/>
      <c r="E1" s="10"/>
    </row>
    <row r="2" spans="1:6" ht="15" x14ac:dyDescent="0.25">
      <c r="A2" s="10" t="s">
        <v>41</v>
      </c>
      <c r="B2" s="10"/>
      <c r="C2" s="10"/>
      <c r="D2" s="10"/>
      <c r="E2" s="10"/>
    </row>
    <row r="3" spans="1:6" ht="15" x14ac:dyDescent="0.25">
      <c r="A3" s="10" t="s">
        <v>40</v>
      </c>
      <c r="B3" s="10"/>
      <c r="C3" s="10"/>
      <c r="D3" s="10"/>
      <c r="E3" s="10"/>
    </row>
    <row r="4" spans="1:6" ht="15.75" thickBot="1" x14ac:dyDescent="0.3"/>
    <row r="5" spans="1:6" ht="45.75" thickBot="1" x14ac:dyDescent="0.3">
      <c r="A5" s="6" t="s">
        <v>42</v>
      </c>
      <c r="B5" s="7" t="s">
        <v>0</v>
      </c>
      <c r="C5" s="7" t="s">
        <v>1</v>
      </c>
      <c r="D5" s="7" t="s">
        <v>2</v>
      </c>
      <c r="E5" s="7" t="s">
        <v>3</v>
      </c>
    </row>
    <row r="6" spans="1:6" ht="30.75" customHeight="1" x14ac:dyDescent="0.25">
      <c r="A6" t="s">
        <v>4</v>
      </c>
    </row>
    <row r="7" spans="1:6" x14ac:dyDescent="0.3">
      <c r="A7" t="s">
        <v>5</v>
      </c>
      <c r="B7" s="1">
        <v>380300</v>
      </c>
      <c r="C7" s="1">
        <f>+C10-C9-C8</f>
        <v>420800</v>
      </c>
      <c r="D7" s="1">
        <v>0</v>
      </c>
      <c r="E7" s="1">
        <f>+C7+D7</f>
        <v>420800</v>
      </c>
      <c r="F7" s="1"/>
    </row>
    <row r="8" spans="1:6" x14ac:dyDescent="0.3">
      <c r="A8" t="s">
        <v>6</v>
      </c>
      <c r="B8" s="1">
        <v>25000</v>
      </c>
      <c r="C8" s="1">
        <v>35000</v>
      </c>
      <c r="D8" s="1">
        <v>0</v>
      </c>
      <c r="E8" s="1">
        <f>+C8+D8</f>
        <v>35000</v>
      </c>
      <c r="F8" s="1"/>
    </row>
    <row r="9" spans="1:6" x14ac:dyDescent="0.3">
      <c r="A9" t="s">
        <v>7</v>
      </c>
      <c r="B9" s="4">
        <v>98159</v>
      </c>
      <c r="C9" s="4">
        <v>98159</v>
      </c>
      <c r="D9" s="4">
        <v>28000</v>
      </c>
      <c r="E9" s="4">
        <f>+C9+D9</f>
        <v>126159</v>
      </c>
      <c r="F9" s="1"/>
    </row>
    <row r="10" spans="1:6" x14ac:dyDescent="0.3">
      <c r="A10" t="s">
        <v>8</v>
      </c>
      <c r="B10" s="1">
        <f>SUM(B7:B9)</f>
        <v>503459</v>
      </c>
      <c r="C10" s="1">
        <f>513459+40500</f>
        <v>553959</v>
      </c>
      <c r="D10" s="1">
        <f>SUM(D8:D9)</f>
        <v>28000</v>
      </c>
      <c r="E10" s="1">
        <f>+C10+D10</f>
        <v>581959</v>
      </c>
      <c r="F10" s="1"/>
    </row>
    <row r="11" spans="1:6" x14ac:dyDescent="0.3">
      <c r="B11" s="1"/>
      <c r="C11" s="1"/>
      <c r="D11" s="1"/>
      <c r="E11" s="1"/>
      <c r="F11" s="1"/>
    </row>
    <row r="12" spans="1:6" ht="29.25" customHeight="1" x14ac:dyDescent="0.3">
      <c r="A12" t="s">
        <v>11</v>
      </c>
      <c r="B12" s="1"/>
      <c r="C12" s="1"/>
      <c r="D12" s="1"/>
      <c r="E12" s="1"/>
      <c r="F12" s="1"/>
    </row>
    <row r="13" spans="1:6" x14ac:dyDescent="0.3">
      <c r="A13" t="s">
        <v>5</v>
      </c>
      <c r="B13" s="1">
        <v>212200</v>
      </c>
      <c r="C13" s="1">
        <f>+C16-C15-C14</f>
        <v>279700</v>
      </c>
      <c r="D13" s="1">
        <v>0</v>
      </c>
      <c r="E13" s="1">
        <f>+C13+D13</f>
        <v>279700</v>
      </c>
      <c r="F13" s="1"/>
    </row>
    <row r="14" spans="1:6" x14ac:dyDescent="0.3">
      <c r="A14" t="s">
        <v>6</v>
      </c>
      <c r="B14" s="1">
        <v>12001</v>
      </c>
      <c r="C14" s="1">
        <v>12001</v>
      </c>
      <c r="D14" s="1">
        <v>0</v>
      </c>
      <c r="E14" s="1">
        <f>+C14+D14</f>
        <v>12001</v>
      </c>
      <c r="F14" s="1"/>
    </row>
    <row r="15" spans="1:6" x14ac:dyDescent="0.3">
      <c r="A15" t="s">
        <v>7</v>
      </c>
      <c r="B15" s="4">
        <v>8729</v>
      </c>
      <c r="C15" s="4">
        <v>8729</v>
      </c>
      <c r="D15" s="4">
        <v>12000</v>
      </c>
      <c r="E15" s="4">
        <f>+C15+D15</f>
        <v>20729</v>
      </c>
      <c r="F15" s="1"/>
    </row>
    <row r="16" spans="1:6" x14ac:dyDescent="0.3">
      <c r="A16" t="s">
        <v>17</v>
      </c>
      <c r="B16" s="1">
        <f>SUM(B13:B15)</f>
        <v>232930</v>
      </c>
      <c r="C16" s="1">
        <f>67500+232930</f>
        <v>300430</v>
      </c>
      <c r="D16" s="1">
        <f>SUM(D13:D15)</f>
        <v>12000</v>
      </c>
      <c r="E16" s="1">
        <f>+C16+D16</f>
        <v>312430</v>
      </c>
      <c r="F16" s="1"/>
    </row>
    <row r="17" spans="1:6" x14ac:dyDescent="0.3">
      <c r="B17" s="1"/>
      <c r="C17" s="1"/>
      <c r="D17" s="1"/>
      <c r="E17" s="1"/>
      <c r="F17" s="1"/>
    </row>
    <row r="18" spans="1:6" ht="29.25" customHeight="1" x14ac:dyDescent="0.3">
      <c r="A18" t="s">
        <v>12</v>
      </c>
      <c r="B18" s="1"/>
      <c r="C18" s="1"/>
      <c r="D18" s="1"/>
      <c r="E18" s="1"/>
      <c r="F18" s="1"/>
    </row>
    <row r="19" spans="1:6" x14ac:dyDescent="0.3">
      <c r="A19" t="s">
        <v>5</v>
      </c>
      <c r="B19" s="1">
        <v>57900</v>
      </c>
      <c r="C19" s="1">
        <f>+C22-C21-C20</f>
        <v>87900</v>
      </c>
      <c r="D19" s="1">
        <v>0</v>
      </c>
      <c r="E19" s="1">
        <f>+C19+D19</f>
        <v>87900</v>
      </c>
      <c r="F19" s="1"/>
    </row>
    <row r="20" spans="1:6" x14ac:dyDescent="0.3">
      <c r="A20" t="s">
        <v>6</v>
      </c>
      <c r="B20" s="1">
        <v>2830</v>
      </c>
      <c r="C20" s="1">
        <v>2830</v>
      </c>
      <c r="D20" s="1">
        <v>0</v>
      </c>
      <c r="E20" s="1">
        <f>+C20+D20</f>
        <v>2830</v>
      </c>
      <c r="F20" s="1"/>
    </row>
    <row r="21" spans="1:6" x14ac:dyDescent="0.3">
      <c r="A21" t="s">
        <v>7</v>
      </c>
      <c r="B21" s="4">
        <v>7500</v>
      </c>
      <c r="C21" s="4">
        <v>7500</v>
      </c>
      <c r="D21" s="4">
        <v>10000</v>
      </c>
      <c r="E21" s="4">
        <f>+C21+D21</f>
        <v>17500</v>
      </c>
      <c r="F21" s="1"/>
    </row>
    <row r="22" spans="1:6" x14ac:dyDescent="0.3">
      <c r="A22" t="s">
        <v>18</v>
      </c>
      <c r="B22" s="1">
        <f>SUM(B19:B21)</f>
        <v>68230</v>
      </c>
      <c r="C22" s="1">
        <f>30000+68230</f>
        <v>98230</v>
      </c>
      <c r="D22" s="1">
        <f>SUM(D19:D21)</f>
        <v>10000</v>
      </c>
      <c r="E22" s="1">
        <f>+C22+D22</f>
        <v>108230</v>
      </c>
      <c r="F22" s="1"/>
    </row>
    <row r="23" spans="1:6" x14ac:dyDescent="0.3">
      <c r="B23" s="1"/>
      <c r="C23" s="1"/>
      <c r="D23" s="1"/>
      <c r="E23" s="1"/>
      <c r="F23" s="1"/>
    </row>
    <row r="24" spans="1:6" ht="28.5" customHeight="1" x14ac:dyDescent="0.3">
      <c r="A24" t="s">
        <v>9</v>
      </c>
      <c r="B24" s="1"/>
      <c r="C24" s="1"/>
      <c r="D24" s="1"/>
      <c r="E24" s="1"/>
      <c r="F24" s="1"/>
    </row>
    <row r="25" spans="1:6" x14ac:dyDescent="0.3">
      <c r="A25" t="s">
        <v>5</v>
      </c>
      <c r="B25" s="1">
        <v>909743</v>
      </c>
      <c r="C25" s="1">
        <f>+C32-C31-C30</f>
        <v>1220059</v>
      </c>
      <c r="D25" s="1">
        <v>16708</v>
      </c>
      <c r="E25" s="1">
        <f>+C25+D25</f>
        <v>1236767</v>
      </c>
      <c r="F25" s="1"/>
    </row>
    <row r="26" spans="1:6" x14ac:dyDescent="0.3">
      <c r="A26" t="s">
        <v>23</v>
      </c>
      <c r="B26" s="1"/>
      <c r="C26" s="1"/>
      <c r="D26" s="1"/>
      <c r="E26" s="1"/>
      <c r="F26" s="1"/>
    </row>
    <row r="27" spans="1:6" x14ac:dyDescent="0.3">
      <c r="A27" t="s">
        <v>47</v>
      </c>
      <c r="B27" s="2"/>
      <c r="C27" s="2"/>
      <c r="D27" s="1">
        <v>-2043</v>
      </c>
      <c r="E27" s="1"/>
      <c r="F27" s="1"/>
    </row>
    <row r="28" spans="1:6" x14ac:dyDescent="0.3">
      <c r="A28" t="s">
        <v>35</v>
      </c>
      <c r="D28" s="1">
        <v>-12166</v>
      </c>
      <c r="E28" s="1"/>
      <c r="F28" s="1"/>
    </row>
    <row r="29" spans="1:6" x14ac:dyDescent="0.3">
      <c r="A29" t="s">
        <v>36</v>
      </c>
      <c r="B29" s="2"/>
      <c r="C29" s="2"/>
      <c r="D29" s="1">
        <v>-2499</v>
      </c>
      <c r="E29" s="1"/>
      <c r="F29" s="1"/>
    </row>
    <row r="30" spans="1:6" x14ac:dyDescent="0.3">
      <c r="A30" t="s">
        <v>6</v>
      </c>
      <c r="B30" s="1">
        <v>29790</v>
      </c>
      <c r="C30" s="1">
        <v>29790</v>
      </c>
      <c r="D30" s="1">
        <v>0</v>
      </c>
      <c r="E30" s="1">
        <f>+C30+D30</f>
        <v>29790</v>
      </c>
      <c r="F30" s="1"/>
    </row>
    <row r="31" spans="1:6" x14ac:dyDescent="0.3">
      <c r="A31" t="s">
        <v>7</v>
      </c>
      <c r="B31" s="4">
        <v>88230</v>
      </c>
      <c r="C31" s="4">
        <v>88230</v>
      </c>
      <c r="D31" s="4">
        <v>50000</v>
      </c>
      <c r="E31" s="4">
        <f>+C31+D31</f>
        <v>138230</v>
      </c>
      <c r="F31" s="1"/>
    </row>
    <row r="32" spans="1:6" x14ac:dyDescent="0.3">
      <c r="A32" t="s">
        <v>10</v>
      </c>
      <c r="B32" s="1">
        <f>SUM(B25:B31)</f>
        <v>1027763</v>
      </c>
      <c r="C32" s="1">
        <f>1021580+227099+89400</f>
        <v>1338079</v>
      </c>
      <c r="D32" s="1">
        <f>+D31+D25</f>
        <v>66708</v>
      </c>
      <c r="E32" s="1">
        <f>+C32+D32</f>
        <v>1404787</v>
      </c>
      <c r="F32" s="1"/>
    </row>
    <row r="33" spans="1:6" x14ac:dyDescent="0.3">
      <c r="B33" s="1"/>
      <c r="C33" s="1"/>
      <c r="D33" s="1"/>
      <c r="E33" s="1"/>
      <c r="F33" s="1"/>
    </row>
    <row r="34" spans="1:6" ht="30.75" customHeight="1" x14ac:dyDescent="0.3">
      <c r="A34" t="s">
        <v>13</v>
      </c>
      <c r="B34" s="1"/>
      <c r="C34" s="1"/>
      <c r="D34" s="1"/>
      <c r="E34" s="1"/>
      <c r="F34" s="1"/>
    </row>
    <row r="35" spans="1:6" x14ac:dyDescent="0.3">
      <c r="A35" t="s">
        <v>5</v>
      </c>
      <c r="B35" s="1">
        <v>34814</v>
      </c>
      <c r="C35" s="1">
        <f>+C40-C39-C38</f>
        <v>34814</v>
      </c>
      <c r="D35" s="1">
        <v>4525</v>
      </c>
      <c r="E35" s="1">
        <f t="shared" ref="E35:E40" si="0">+C35+D35</f>
        <v>39339</v>
      </c>
      <c r="F35" s="1"/>
    </row>
    <row r="36" spans="1:6" x14ac:dyDescent="0.3">
      <c r="A36" t="s">
        <v>23</v>
      </c>
      <c r="B36" s="1"/>
      <c r="C36" s="1"/>
      <c r="D36" s="1"/>
      <c r="E36" s="1"/>
      <c r="F36" s="1"/>
    </row>
    <row r="37" spans="1:6" x14ac:dyDescent="0.3">
      <c r="A37" t="s">
        <v>44</v>
      </c>
      <c r="B37" s="1"/>
      <c r="C37" s="1"/>
      <c r="D37" s="1">
        <v>-4525</v>
      </c>
      <c r="E37" s="1"/>
      <c r="F37" s="1"/>
    </row>
    <row r="38" spans="1:6" x14ac:dyDescent="0.3">
      <c r="A38" t="s">
        <v>6</v>
      </c>
      <c r="B38" s="1">
        <v>0</v>
      </c>
      <c r="C38" s="1">
        <v>0</v>
      </c>
      <c r="D38" s="1">
        <v>0</v>
      </c>
      <c r="E38" s="1">
        <v>0</v>
      </c>
      <c r="F38" s="1"/>
    </row>
    <row r="39" spans="1:6" x14ac:dyDescent="0.3">
      <c r="A39" t="s">
        <v>7</v>
      </c>
      <c r="B39" s="4">
        <v>3783</v>
      </c>
      <c r="C39" s="4">
        <v>3783</v>
      </c>
      <c r="D39" s="4">
        <v>0</v>
      </c>
      <c r="E39" s="4">
        <f t="shared" si="0"/>
        <v>3783</v>
      </c>
      <c r="F39" s="1"/>
    </row>
    <row r="40" spans="1:6" x14ac:dyDescent="0.3">
      <c r="A40" t="s">
        <v>19</v>
      </c>
      <c r="B40" s="1">
        <f>SUM(B35:B39)</f>
        <v>38597</v>
      </c>
      <c r="C40" s="1">
        <v>38597</v>
      </c>
      <c r="D40" s="1">
        <f>SUM(D39,D38,D35)</f>
        <v>4525</v>
      </c>
      <c r="E40" s="1">
        <f t="shared" si="0"/>
        <v>43122</v>
      </c>
      <c r="F40" s="1"/>
    </row>
    <row r="41" spans="1:6" x14ac:dyDescent="0.3">
      <c r="B41" s="1"/>
      <c r="C41" s="1"/>
      <c r="D41" s="1"/>
      <c r="E41" s="1"/>
      <c r="F41" s="1"/>
    </row>
    <row r="42" spans="1:6" ht="30" customHeight="1" x14ac:dyDescent="0.3">
      <c r="A42" t="s">
        <v>14</v>
      </c>
      <c r="B42" s="1"/>
      <c r="C42" s="1"/>
      <c r="D42" s="1"/>
      <c r="E42" s="1"/>
      <c r="F42" s="1"/>
    </row>
    <row r="43" spans="1:6" x14ac:dyDescent="0.3">
      <c r="A43" t="s">
        <v>5</v>
      </c>
      <c r="B43" s="1">
        <v>1307476</v>
      </c>
      <c r="C43" s="1">
        <f>+C50-C49-C48</f>
        <v>1456976</v>
      </c>
      <c r="D43" s="1">
        <v>59000</v>
      </c>
      <c r="E43" s="1">
        <f>+C43+D43</f>
        <v>1515976</v>
      </c>
      <c r="F43" s="1"/>
    </row>
    <row r="44" spans="1:6" x14ac:dyDescent="0.3">
      <c r="A44" t="s">
        <v>23</v>
      </c>
      <c r="B44" s="1"/>
      <c r="C44" s="1"/>
      <c r="D44" s="1"/>
      <c r="E44" s="1"/>
      <c r="F44" s="1"/>
    </row>
    <row r="45" spans="1:6" x14ac:dyDescent="0.3">
      <c r="A45" t="s">
        <v>45</v>
      </c>
      <c r="B45" s="1"/>
      <c r="C45" s="1"/>
      <c r="D45" s="1">
        <v>-10000</v>
      </c>
      <c r="E45" s="1"/>
      <c r="F45" s="1"/>
    </row>
    <row r="46" spans="1:6" x14ac:dyDescent="0.3">
      <c r="A46" t="s">
        <v>30</v>
      </c>
      <c r="B46" s="1"/>
      <c r="C46" s="1"/>
      <c r="D46" s="1">
        <v>-20000</v>
      </c>
      <c r="E46" s="1"/>
      <c r="F46" s="1"/>
    </row>
    <row r="47" spans="1:6" x14ac:dyDescent="0.3">
      <c r="A47" t="s">
        <v>46</v>
      </c>
      <c r="B47" s="1"/>
      <c r="C47" s="1"/>
      <c r="D47" s="1">
        <v>-29000</v>
      </c>
      <c r="E47" s="1"/>
      <c r="F47" s="1"/>
    </row>
    <row r="48" spans="1:6" x14ac:dyDescent="0.3">
      <c r="A48" t="s">
        <v>6</v>
      </c>
      <c r="B48" s="1">
        <v>30000</v>
      </c>
      <c r="C48" s="1">
        <v>40000</v>
      </c>
      <c r="D48" s="1">
        <v>0</v>
      </c>
      <c r="E48" s="1">
        <f>SUM(C48:D48)</f>
        <v>40000</v>
      </c>
      <c r="F48" s="1"/>
    </row>
    <row r="49" spans="1:6" x14ac:dyDescent="0.3">
      <c r="A49" t="s">
        <v>7</v>
      </c>
      <c r="B49" s="4">
        <v>143582</v>
      </c>
      <c r="C49" s="4">
        <v>143582</v>
      </c>
      <c r="D49" s="4">
        <v>34000</v>
      </c>
      <c r="E49" s="4">
        <f>SUM(C49:D49)</f>
        <v>177582</v>
      </c>
      <c r="F49" s="1"/>
    </row>
    <row r="50" spans="1:6" x14ac:dyDescent="0.3">
      <c r="A50" t="s">
        <v>20</v>
      </c>
      <c r="B50" s="1">
        <f>SUM(B43:B49)</f>
        <v>1481058</v>
      </c>
      <c r="C50" s="1">
        <f>149500+1491058</f>
        <v>1640558</v>
      </c>
      <c r="D50" s="1">
        <f>+D49+D43</f>
        <v>93000</v>
      </c>
      <c r="E50" s="1">
        <f>+C50+D50</f>
        <v>1733558</v>
      </c>
      <c r="F50" s="1"/>
    </row>
    <row r="51" spans="1:6" x14ac:dyDescent="0.3">
      <c r="B51" s="1"/>
      <c r="C51" s="1"/>
      <c r="D51" s="1"/>
      <c r="E51" s="1"/>
      <c r="F51" s="1"/>
    </row>
    <row r="52" spans="1:6" ht="29.25" customHeight="1" x14ac:dyDescent="0.3">
      <c r="A52" t="s">
        <v>16</v>
      </c>
      <c r="B52" s="1"/>
      <c r="C52" s="1"/>
      <c r="D52" s="1"/>
      <c r="E52" s="1"/>
      <c r="F52" s="1"/>
    </row>
    <row r="53" spans="1:6" x14ac:dyDescent="0.3">
      <c r="A53" t="s">
        <v>5</v>
      </c>
      <c r="B53" s="1">
        <v>116000</v>
      </c>
      <c r="C53" s="1">
        <f>+C61-C60-C59</f>
        <v>127000</v>
      </c>
      <c r="D53" s="1">
        <v>6000</v>
      </c>
      <c r="E53" s="1">
        <f>+C53+D53</f>
        <v>133000</v>
      </c>
      <c r="F53" s="1"/>
    </row>
    <row r="54" spans="1:6" x14ac:dyDescent="0.3">
      <c r="A54" t="s">
        <v>23</v>
      </c>
      <c r="B54" s="1"/>
      <c r="C54" s="1"/>
      <c r="D54" s="1"/>
      <c r="E54" s="1"/>
      <c r="F54" s="1"/>
    </row>
    <row r="55" spans="1:6" x14ac:dyDescent="0.3">
      <c r="A55" t="s">
        <v>32</v>
      </c>
      <c r="D55" s="1">
        <v>-2000</v>
      </c>
      <c r="E55" s="1"/>
      <c r="F55" s="1"/>
    </row>
    <row r="56" spans="1:6" x14ac:dyDescent="0.3">
      <c r="A56" t="s">
        <v>31</v>
      </c>
      <c r="B56" s="1"/>
      <c r="C56" s="1"/>
      <c r="D56" s="1">
        <v>-2000</v>
      </c>
      <c r="E56" s="1"/>
      <c r="F56" s="1"/>
    </row>
    <row r="57" spans="1:6" x14ac:dyDescent="0.3">
      <c r="A57" t="s">
        <v>33</v>
      </c>
      <c r="B57" s="1"/>
      <c r="C57" s="1"/>
      <c r="D57" s="1">
        <v>-1000</v>
      </c>
      <c r="E57" s="1"/>
      <c r="F57" s="1"/>
    </row>
    <row r="58" spans="1:6" x14ac:dyDescent="0.3">
      <c r="A58" t="s">
        <v>34</v>
      </c>
      <c r="B58" s="1"/>
      <c r="C58" s="1"/>
      <c r="D58" s="1">
        <v>-1000</v>
      </c>
      <c r="E58" s="1"/>
      <c r="F58" s="1"/>
    </row>
    <row r="59" spans="1:6" x14ac:dyDescent="0.3">
      <c r="A59" t="s">
        <v>6</v>
      </c>
      <c r="B59" s="1">
        <v>17495</v>
      </c>
      <c r="C59" s="1">
        <v>17495</v>
      </c>
      <c r="D59" s="1">
        <v>0</v>
      </c>
      <c r="E59" s="1">
        <f>+C59+D59</f>
        <v>17495</v>
      </c>
      <c r="F59" s="1"/>
    </row>
    <row r="60" spans="1:6" x14ac:dyDescent="0.3">
      <c r="A60" t="s">
        <v>7</v>
      </c>
      <c r="B60" s="4">
        <v>10462</v>
      </c>
      <c r="C60" s="4">
        <v>10462</v>
      </c>
      <c r="D60" s="4">
        <v>7000</v>
      </c>
      <c r="E60" s="4">
        <f>+C60+D60</f>
        <v>17462</v>
      </c>
      <c r="F60" s="1"/>
    </row>
    <row r="61" spans="1:6" x14ac:dyDescent="0.3">
      <c r="A61" t="s">
        <v>21</v>
      </c>
      <c r="B61" s="1">
        <f>SUM(B53:B60)</f>
        <v>143957</v>
      </c>
      <c r="C61" s="1">
        <f>11000+143957</f>
        <v>154957</v>
      </c>
      <c r="D61" s="1">
        <f>+D60+D53</f>
        <v>13000</v>
      </c>
      <c r="E61" s="1">
        <f>+C61+D61</f>
        <v>167957</v>
      </c>
      <c r="F61" s="1"/>
    </row>
    <row r="62" spans="1:6" x14ac:dyDescent="0.3">
      <c r="B62" s="1"/>
      <c r="C62" s="1"/>
      <c r="D62" s="1"/>
      <c r="E62" s="1"/>
      <c r="F62" s="1"/>
    </row>
    <row r="63" spans="1:6" ht="30" customHeight="1" x14ac:dyDescent="0.3">
      <c r="A63" t="s">
        <v>15</v>
      </c>
      <c r="B63" s="1"/>
      <c r="C63" s="1"/>
      <c r="D63" s="1"/>
      <c r="E63" s="1"/>
      <c r="F63" s="1"/>
    </row>
    <row r="64" spans="1:6" x14ac:dyDescent="0.3">
      <c r="A64" t="s">
        <v>5</v>
      </c>
      <c r="B64" s="1">
        <v>182950</v>
      </c>
      <c r="C64" s="1">
        <f>+C67-C66-C65</f>
        <v>182950</v>
      </c>
      <c r="D64" s="1">
        <v>0</v>
      </c>
      <c r="E64" s="1">
        <f>+C64+D64</f>
        <v>182950</v>
      </c>
      <c r="F64" s="1"/>
    </row>
    <row r="65" spans="1:6" x14ac:dyDescent="0.3">
      <c r="A65" t="s">
        <v>6</v>
      </c>
      <c r="B65" s="1">
        <v>1500</v>
      </c>
      <c r="C65" s="1">
        <v>1500</v>
      </c>
      <c r="D65" s="1">
        <v>0</v>
      </c>
      <c r="E65" s="1">
        <f>+C65+D65</f>
        <v>1500</v>
      </c>
      <c r="F65" s="1"/>
    </row>
    <row r="66" spans="1:6" x14ac:dyDescent="0.3">
      <c r="A66" t="s">
        <v>7</v>
      </c>
      <c r="B66" s="4">
        <v>4500</v>
      </c>
      <c r="C66" s="4">
        <v>4500</v>
      </c>
      <c r="D66" s="4">
        <v>9000</v>
      </c>
      <c r="E66" s="4">
        <f>+C66+D66</f>
        <v>13500</v>
      </c>
      <c r="F66" s="1"/>
    </row>
    <row r="67" spans="1:6" x14ac:dyDescent="0.3">
      <c r="A67" t="s">
        <v>22</v>
      </c>
      <c r="B67" s="1">
        <f>SUM(B64:B66)</f>
        <v>188950</v>
      </c>
      <c r="C67" s="1">
        <v>188950</v>
      </c>
      <c r="D67" s="1">
        <f>SUM(D64:D66)</f>
        <v>9000</v>
      </c>
      <c r="E67" s="1">
        <f>+C67+D67</f>
        <v>197950</v>
      </c>
      <c r="F67" s="1"/>
    </row>
    <row r="68" spans="1:6" x14ac:dyDescent="0.3">
      <c r="B68" s="1"/>
      <c r="C68" s="1"/>
      <c r="D68" s="1"/>
      <c r="E68" s="1"/>
      <c r="F68" s="1"/>
    </row>
    <row r="69" spans="1:6" ht="30.75" customHeight="1" x14ac:dyDescent="0.3">
      <c r="A69" t="s">
        <v>26</v>
      </c>
      <c r="B69" s="1"/>
      <c r="C69" s="1"/>
      <c r="D69" s="1"/>
      <c r="E69" s="1"/>
      <c r="F69" s="1"/>
    </row>
    <row r="70" spans="1:6" x14ac:dyDescent="0.3">
      <c r="A70" t="s">
        <v>5</v>
      </c>
      <c r="B70" s="1">
        <v>1819217</v>
      </c>
      <c r="C70" s="1">
        <f>+C73-C72-C71</f>
        <v>1809217</v>
      </c>
      <c r="D70" s="1">
        <v>0</v>
      </c>
      <c r="E70" s="1">
        <f>+C70+D70</f>
        <v>1809217</v>
      </c>
      <c r="F70" s="1"/>
    </row>
    <row r="71" spans="1:6" x14ac:dyDescent="0.3">
      <c r="A71" t="s">
        <v>6</v>
      </c>
      <c r="B71" s="1">
        <v>35452</v>
      </c>
      <c r="C71" s="1">
        <v>35452</v>
      </c>
      <c r="D71" s="1">
        <v>0</v>
      </c>
      <c r="E71" s="1">
        <f>+C71+D71</f>
        <v>35452</v>
      </c>
      <c r="F71" s="1"/>
    </row>
    <row r="72" spans="1:6" x14ac:dyDescent="0.3">
      <c r="A72" t="s">
        <v>7</v>
      </c>
      <c r="B72" s="4">
        <v>201422</v>
      </c>
      <c r="C72" s="4">
        <v>180775</v>
      </c>
      <c r="D72" s="4">
        <v>0</v>
      </c>
      <c r="E72" s="4">
        <f>+C72+D72</f>
        <v>180775</v>
      </c>
      <c r="F72" s="1"/>
    </row>
    <row r="73" spans="1:6" x14ac:dyDescent="0.3">
      <c r="A73" t="s">
        <v>27</v>
      </c>
      <c r="B73" s="1">
        <f>SUM(B70:B72)</f>
        <v>2056091</v>
      </c>
      <c r="C73" s="1">
        <v>2025444</v>
      </c>
      <c r="D73" s="1">
        <v>0</v>
      </c>
      <c r="E73" s="1">
        <f>+C73+D73</f>
        <v>2025444</v>
      </c>
      <c r="F73" s="1"/>
    </row>
    <row r="74" spans="1:6" x14ac:dyDescent="0.3">
      <c r="B74" s="1"/>
      <c r="C74" s="1"/>
      <c r="D74" s="1"/>
      <c r="E74" s="1"/>
      <c r="F74" s="1"/>
    </row>
    <row r="75" spans="1:6" ht="30" customHeight="1" x14ac:dyDescent="0.3">
      <c r="A75" t="s">
        <v>24</v>
      </c>
      <c r="B75" s="1">
        <v>177932</v>
      </c>
      <c r="C75" s="1">
        <v>177932</v>
      </c>
      <c r="D75" s="1">
        <v>0</v>
      </c>
      <c r="E75" s="1">
        <f>+C75+D75</f>
        <v>177932</v>
      </c>
      <c r="F75" s="1"/>
    </row>
    <row r="76" spans="1:6" x14ac:dyDescent="0.3">
      <c r="B76" s="1"/>
      <c r="C76" s="1"/>
      <c r="D76" s="1"/>
      <c r="E76" s="1"/>
      <c r="F76" s="1"/>
    </row>
    <row r="77" spans="1:6" ht="31.5" customHeight="1" x14ac:dyDescent="0.3">
      <c r="A77" t="s">
        <v>25</v>
      </c>
      <c r="B77" s="1">
        <v>205237</v>
      </c>
      <c r="C77" s="1">
        <v>240237</v>
      </c>
      <c r="D77" s="1">
        <v>0</v>
      </c>
      <c r="E77" s="1">
        <f>+C77+D77</f>
        <v>240237</v>
      </c>
      <c r="F77" s="1"/>
    </row>
    <row r="78" spans="1:6" x14ac:dyDescent="0.3">
      <c r="B78" s="1"/>
      <c r="C78" s="1"/>
      <c r="D78" s="1"/>
      <c r="E78" s="1"/>
      <c r="F78" s="1"/>
    </row>
    <row r="79" spans="1:6" ht="32.25" customHeight="1" x14ac:dyDescent="0.3">
      <c r="A79" t="s">
        <v>28</v>
      </c>
      <c r="B79" s="1">
        <v>1319852</v>
      </c>
      <c r="C79" s="1">
        <v>1276289</v>
      </c>
      <c r="D79" s="1">
        <v>0</v>
      </c>
      <c r="E79" s="1">
        <f>+C79+D79</f>
        <v>1276289</v>
      </c>
      <c r="F79" s="1"/>
    </row>
    <row r="80" spans="1:6" x14ac:dyDescent="0.3">
      <c r="B80" s="1"/>
      <c r="C80" s="1"/>
      <c r="D80" s="1"/>
      <c r="E80" s="1"/>
      <c r="F80" s="1"/>
    </row>
    <row r="81" spans="1:6" ht="30" customHeight="1" thickBot="1" x14ac:dyDescent="0.35">
      <c r="A81" t="s">
        <v>29</v>
      </c>
      <c r="B81" s="5">
        <f>+B79+B77+B73+B67+B61+B50+B40+B32+B22+B16+B10+B75</f>
        <v>7444056</v>
      </c>
      <c r="C81" s="5">
        <f>+C79+C77+C73+C67+C61+C50+C40+C32+C22+C16+C10+C75</f>
        <v>8033662</v>
      </c>
      <c r="D81" s="5">
        <f>+D79+D77+D73+D67+D61+D50+D40+D32+D22+D16+D10+D75</f>
        <v>236233</v>
      </c>
      <c r="E81" s="5">
        <f>+E79+E77+E73+E67+E61+E50+E40+E32+E22+E16+E10+E75</f>
        <v>8269895</v>
      </c>
      <c r="F81" s="1"/>
    </row>
    <row r="82" spans="1:6" ht="15" thickTop="1" x14ac:dyDescent="0.3">
      <c r="B82" s="1"/>
      <c r="C82" s="1"/>
      <c r="D82" s="1"/>
      <c r="E82" s="1"/>
      <c r="F82" s="1"/>
    </row>
    <row r="83" spans="1:6" x14ac:dyDescent="0.3">
      <c r="B83" s="1"/>
      <c r="C83" s="1"/>
      <c r="D83" s="1"/>
      <c r="E83" s="1"/>
      <c r="F83" s="1"/>
    </row>
    <row r="84" spans="1:6" x14ac:dyDescent="0.3">
      <c r="B84" s="1"/>
      <c r="C84" s="1"/>
      <c r="D84" s="1"/>
      <c r="E84" s="1"/>
      <c r="F84" s="1"/>
    </row>
    <row r="85" spans="1:6" x14ac:dyDescent="0.3">
      <c r="B85" s="1"/>
      <c r="C85" s="1"/>
      <c r="D85" s="1"/>
      <c r="E85" s="1"/>
      <c r="F85" s="1"/>
    </row>
    <row r="86" spans="1:6" x14ac:dyDescent="0.3">
      <c r="B86" s="1"/>
      <c r="C86" s="1"/>
      <c r="D86" s="1"/>
      <c r="E86" s="1"/>
      <c r="F86" s="1"/>
    </row>
    <row r="87" spans="1:6" x14ac:dyDescent="0.3">
      <c r="B87" s="1"/>
      <c r="C87" s="1"/>
      <c r="D87" s="1"/>
      <c r="E87" s="1"/>
      <c r="F87" s="1"/>
    </row>
    <row r="88" spans="1:6" x14ac:dyDescent="0.3">
      <c r="B88" s="1"/>
      <c r="C88" s="1"/>
      <c r="D88" s="1"/>
      <c r="E88" s="1"/>
      <c r="F88" s="1"/>
    </row>
    <row r="89" spans="1:6" x14ac:dyDescent="0.3">
      <c r="B89" s="1"/>
      <c r="C89" s="1"/>
      <c r="D89" s="1"/>
      <c r="E89" s="1"/>
      <c r="F89" s="1"/>
    </row>
    <row r="90" spans="1:6" x14ac:dyDescent="0.3">
      <c r="B90" s="1"/>
      <c r="C90" s="1"/>
      <c r="D90" s="1"/>
      <c r="E90" s="1"/>
      <c r="F90" s="1"/>
    </row>
    <row r="91" spans="1:6" x14ac:dyDescent="0.3">
      <c r="B91" s="1"/>
      <c r="C91" s="1"/>
      <c r="D91" s="1"/>
      <c r="E91" s="1"/>
      <c r="F91" s="1"/>
    </row>
    <row r="92" spans="1:6" x14ac:dyDescent="0.3">
      <c r="B92" s="1"/>
      <c r="C92" s="1"/>
      <c r="D92" s="1"/>
      <c r="E92" s="1"/>
      <c r="F92" s="1"/>
    </row>
    <row r="93" spans="1:6" x14ac:dyDescent="0.3">
      <c r="B93" s="1"/>
      <c r="C93" s="1"/>
      <c r="D93" s="1"/>
      <c r="E93" s="1"/>
      <c r="F93" s="1"/>
    </row>
    <row r="94" spans="1:6" x14ac:dyDescent="0.3">
      <c r="B94" s="1"/>
      <c r="C94" s="1"/>
      <c r="D94" s="1"/>
      <c r="E94" s="1"/>
      <c r="F94" s="1"/>
    </row>
    <row r="95" spans="1:6" x14ac:dyDescent="0.3">
      <c r="B95" s="1"/>
      <c r="C95" s="1"/>
      <c r="D95" s="1"/>
      <c r="E95" s="1"/>
      <c r="F95" s="1"/>
    </row>
    <row r="96" spans="1:6" x14ac:dyDescent="0.3">
      <c r="B96" s="1"/>
      <c r="C96" s="1"/>
      <c r="D96" s="1"/>
      <c r="E96" s="1"/>
      <c r="F96" s="1"/>
    </row>
    <row r="97" spans="2:6" x14ac:dyDescent="0.3">
      <c r="B97" s="1"/>
      <c r="C97" s="1"/>
      <c r="D97" s="1"/>
      <c r="E97" s="1"/>
      <c r="F97" s="1"/>
    </row>
    <row r="98" spans="2:6" x14ac:dyDescent="0.3">
      <c r="B98" s="1"/>
      <c r="C98" s="1"/>
      <c r="D98" s="1"/>
      <c r="E98" s="1"/>
      <c r="F98" s="1"/>
    </row>
    <row r="99" spans="2:6" x14ac:dyDescent="0.3">
      <c r="B99" s="1"/>
      <c r="C99" s="1"/>
      <c r="D99" s="1"/>
      <c r="E99" s="1"/>
      <c r="F99" s="1"/>
    </row>
    <row r="100" spans="2:6" x14ac:dyDescent="0.3">
      <c r="B100" s="1"/>
      <c r="C100" s="1"/>
      <c r="D100" s="1"/>
      <c r="E100" s="1"/>
      <c r="F100" s="1"/>
    </row>
    <row r="101" spans="2:6" x14ac:dyDescent="0.3">
      <c r="B101" s="1"/>
      <c r="C101" s="1"/>
      <c r="D101" s="1"/>
      <c r="E101" s="1"/>
      <c r="F101" s="1"/>
    </row>
    <row r="102" spans="2:6" x14ac:dyDescent="0.3">
      <c r="B102" s="1"/>
      <c r="C102" s="1"/>
      <c r="D102" s="1"/>
      <c r="E102" s="1"/>
      <c r="F102" s="1"/>
    </row>
    <row r="103" spans="2:6" x14ac:dyDescent="0.3">
      <c r="B103" s="1"/>
      <c r="C103" s="1"/>
      <c r="D103" s="1"/>
      <c r="E103" s="1"/>
      <c r="F103" s="1"/>
    </row>
    <row r="104" spans="2:6" x14ac:dyDescent="0.3">
      <c r="B104" s="1"/>
      <c r="C104" s="1"/>
      <c r="D104" s="1"/>
      <c r="E104" s="1"/>
      <c r="F104" s="1"/>
    </row>
    <row r="105" spans="2:6" x14ac:dyDescent="0.3">
      <c r="B105" s="1"/>
      <c r="C105" s="1"/>
      <c r="D105" s="1"/>
      <c r="E105" s="1"/>
      <c r="F105" s="1"/>
    </row>
    <row r="106" spans="2:6" x14ac:dyDescent="0.3">
      <c r="B106" s="1"/>
      <c r="C106" s="1"/>
      <c r="D106" s="1"/>
      <c r="E106" s="1"/>
      <c r="F106" s="1"/>
    </row>
    <row r="107" spans="2:6" x14ac:dyDescent="0.3">
      <c r="B107" s="1"/>
      <c r="C107" s="1"/>
      <c r="D107" s="1"/>
      <c r="E107" s="1"/>
      <c r="F107" s="1"/>
    </row>
    <row r="108" spans="2:6" x14ac:dyDescent="0.3">
      <c r="B108" s="1"/>
      <c r="C108" s="1"/>
      <c r="D108" s="1"/>
      <c r="E108" s="1"/>
      <c r="F108" s="1"/>
    </row>
    <row r="109" spans="2:6" x14ac:dyDescent="0.3">
      <c r="B109" s="1"/>
      <c r="C109" s="1"/>
      <c r="D109" s="1"/>
      <c r="E109" s="1"/>
      <c r="F109" s="1"/>
    </row>
    <row r="110" spans="2:6" x14ac:dyDescent="0.3">
      <c r="B110" s="1"/>
      <c r="C110" s="1"/>
      <c r="D110" s="1"/>
      <c r="E110" s="1"/>
      <c r="F110" s="1"/>
    </row>
    <row r="111" spans="2:6" x14ac:dyDescent="0.3">
      <c r="B111" s="1"/>
      <c r="C111" s="1"/>
      <c r="D111" s="1"/>
      <c r="E111" s="1"/>
      <c r="F111" s="1"/>
    </row>
    <row r="112" spans="2:6" x14ac:dyDescent="0.3">
      <c r="B112" s="1"/>
      <c r="C112" s="1"/>
      <c r="D112" s="1"/>
      <c r="E112" s="1"/>
      <c r="F112" s="1"/>
    </row>
    <row r="113" spans="2:6" x14ac:dyDescent="0.3">
      <c r="B113" s="1"/>
      <c r="C113" s="1"/>
      <c r="D113" s="1"/>
      <c r="E113" s="1"/>
      <c r="F113" s="1"/>
    </row>
    <row r="114" spans="2:6" x14ac:dyDescent="0.3">
      <c r="B114" s="1"/>
      <c r="C114" s="1"/>
      <c r="D114" s="1"/>
      <c r="E114" s="1"/>
      <c r="F114" s="1"/>
    </row>
    <row r="115" spans="2:6" x14ac:dyDescent="0.3">
      <c r="B115" s="1"/>
      <c r="C115" s="1"/>
      <c r="D115" s="1"/>
      <c r="E115" s="1"/>
      <c r="F115" s="1"/>
    </row>
    <row r="116" spans="2:6" x14ac:dyDescent="0.3">
      <c r="B116" s="1"/>
      <c r="C116" s="1"/>
      <c r="D116" s="1"/>
      <c r="E116" s="1"/>
      <c r="F116" s="1"/>
    </row>
    <row r="117" spans="2:6" x14ac:dyDescent="0.3">
      <c r="B117" s="1"/>
      <c r="C117" s="1"/>
      <c r="D117" s="1"/>
      <c r="E117" s="1"/>
      <c r="F117" s="1"/>
    </row>
    <row r="118" spans="2:6" x14ac:dyDescent="0.3">
      <c r="B118" s="1"/>
      <c r="C118" s="1"/>
      <c r="D118" s="1"/>
      <c r="E118" s="1"/>
      <c r="F118" s="1"/>
    </row>
    <row r="119" spans="2:6" x14ac:dyDescent="0.3">
      <c r="B119" s="1"/>
      <c r="C119" s="1"/>
      <c r="D119" s="1"/>
      <c r="E119" s="1"/>
      <c r="F119" s="1"/>
    </row>
    <row r="120" spans="2:6" x14ac:dyDescent="0.3">
      <c r="B120" s="1"/>
      <c r="C120" s="1"/>
      <c r="D120" s="1"/>
      <c r="E120" s="1"/>
      <c r="F120" s="1"/>
    </row>
    <row r="121" spans="2:6" x14ac:dyDescent="0.3">
      <c r="B121" s="1"/>
      <c r="C121" s="1"/>
      <c r="D121" s="1"/>
      <c r="E121" s="1"/>
      <c r="F121" s="1"/>
    </row>
    <row r="122" spans="2:6" x14ac:dyDescent="0.3">
      <c r="B122" s="1"/>
      <c r="C122" s="1"/>
      <c r="D122" s="1"/>
      <c r="E122" s="1"/>
      <c r="F122" s="1"/>
    </row>
    <row r="123" spans="2:6" x14ac:dyDescent="0.3">
      <c r="B123" s="1"/>
      <c r="C123" s="1"/>
      <c r="D123" s="1"/>
      <c r="E123" s="1"/>
      <c r="F123" s="1"/>
    </row>
    <row r="124" spans="2:6" x14ac:dyDescent="0.3">
      <c r="B124" s="1"/>
      <c r="C124" s="1"/>
      <c r="D124" s="1"/>
      <c r="E124" s="1"/>
      <c r="F124" s="1"/>
    </row>
    <row r="125" spans="2:6" x14ac:dyDescent="0.3">
      <c r="B125" s="1"/>
      <c r="C125" s="1"/>
      <c r="D125" s="1"/>
      <c r="E125" s="1"/>
      <c r="F125" s="1"/>
    </row>
    <row r="126" spans="2:6" x14ac:dyDescent="0.3">
      <c r="B126" s="1"/>
      <c r="C126" s="1"/>
      <c r="D126" s="1"/>
      <c r="E126" s="1"/>
      <c r="F126" s="1"/>
    </row>
    <row r="127" spans="2:6" x14ac:dyDescent="0.3">
      <c r="B127" s="1"/>
      <c r="C127" s="1"/>
      <c r="D127" s="1"/>
      <c r="E127" s="1"/>
      <c r="F127" s="1"/>
    </row>
    <row r="128" spans="2:6" x14ac:dyDescent="0.3">
      <c r="B128" s="1"/>
      <c r="C128" s="1"/>
      <c r="D128" s="1"/>
      <c r="E128" s="1"/>
      <c r="F128" s="1"/>
    </row>
    <row r="129" spans="2:6" x14ac:dyDescent="0.3">
      <c r="B129" s="1"/>
      <c r="C129" s="1"/>
      <c r="D129" s="1"/>
      <c r="E129" s="1"/>
      <c r="F129" s="1"/>
    </row>
    <row r="130" spans="2:6" x14ac:dyDescent="0.3">
      <c r="B130" s="1"/>
      <c r="C130" s="1"/>
      <c r="D130" s="1"/>
      <c r="E130" s="1"/>
      <c r="F130" s="1"/>
    </row>
    <row r="131" spans="2:6" x14ac:dyDescent="0.3">
      <c r="B131" s="1"/>
      <c r="C131" s="1"/>
      <c r="D131" s="1"/>
      <c r="E131" s="1"/>
      <c r="F131" s="1"/>
    </row>
    <row r="132" spans="2:6" x14ac:dyDescent="0.3">
      <c r="B132" s="1"/>
      <c r="C132" s="1"/>
      <c r="D132" s="1"/>
      <c r="E132" s="1"/>
      <c r="F132" s="1"/>
    </row>
    <row r="133" spans="2:6" x14ac:dyDescent="0.3">
      <c r="B133" s="1"/>
      <c r="C133" s="1"/>
      <c r="D133" s="1"/>
      <c r="E133" s="1"/>
      <c r="F133" s="1"/>
    </row>
    <row r="134" spans="2:6" x14ac:dyDescent="0.3">
      <c r="B134" s="1"/>
      <c r="C134" s="1"/>
      <c r="D134" s="1"/>
      <c r="E134" s="1"/>
      <c r="F134" s="1"/>
    </row>
    <row r="135" spans="2:6" x14ac:dyDescent="0.3">
      <c r="B135" s="1"/>
      <c r="C135" s="1"/>
      <c r="D135" s="1"/>
      <c r="E135" s="1"/>
      <c r="F135" s="1"/>
    </row>
    <row r="136" spans="2:6" x14ac:dyDescent="0.3">
      <c r="B136" s="1"/>
      <c r="C136" s="1"/>
      <c r="D136" s="1"/>
      <c r="E136" s="1"/>
      <c r="F136" s="1"/>
    </row>
    <row r="137" spans="2:6" x14ac:dyDescent="0.3">
      <c r="B137" s="1"/>
      <c r="C137" s="1"/>
      <c r="D137" s="1"/>
      <c r="E137" s="1"/>
      <c r="F137" s="1"/>
    </row>
    <row r="138" spans="2:6" x14ac:dyDescent="0.3">
      <c r="B138" s="1"/>
      <c r="C138" s="1"/>
      <c r="D138" s="1"/>
      <c r="E138" s="1"/>
      <c r="F138" s="1"/>
    </row>
  </sheetData>
  <mergeCells count="3">
    <mergeCell ref="A1:E1"/>
    <mergeCell ref="A2:E2"/>
    <mergeCell ref="A3:E3"/>
  </mergeCells>
  <printOptions horizontalCentered="1"/>
  <pageMargins left="0.7" right="0.7" top="0.75" bottom="0.75" header="0.3" footer="0.3"/>
  <pageSetup scale="74" orientation="landscape" r:id="rId1"/>
  <rowBreaks count="2" manualBreakCount="2">
    <brk id="32" max="4" man="1"/>
    <brk id="6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zoomScaleNormal="100" workbookViewId="0">
      <selection activeCell="A15" sqref="A15"/>
    </sheetView>
  </sheetViews>
  <sheetFormatPr defaultRowHeight="14.4" x14ac:dyDescent="0.3"/>
  <cols>
    <col min="1" max="1" width="77.33203125" customWidth="1"/>
    <col min="2" max="5" width="14.44140625" customWidth="1"/>
  </cols>
  <sheetData>
    <row r="1" spans="1:6" ht="18.75" customHeight="1" x14ac:dyDescent="0.25">
      <c r="A1" s="10" t="s">
        <v>37</v>
      </c>
      <c r="B1" s="10"/>
      <c r="C1" s="10"/>
      <c r="D1" s="10"/>
      <c r="E1" s="10"/>
    </row>
    <row r="2" spans="1:6" ht="18.75" customHeight="1" x14ac:dyDescent="0.25">
      <c r="A2" s="10" t="s">
        <v>38</v>
      </c>
      <c r="B2" s="10"/>
      <c r="C2" s="10"/>
      <c r="D2" s="10"/>
      <c r="E2" s="10"/>
    </row>
    <row r="3" spans="1:6" ht="18.75" customHeight="1" x14ac:dyDescent="0.25">
      <c r="A3" s="10" t="s">
        <v>39</v>
      </c>
      <c r="B3" s="10"/>
      <c r="C3" s="10"/>
      <c r="D3" s="10"/>
      <c r="E3" s="10"/>
    </row>
    <row r="4" spans="1:6" ht="18.75" customHeight="1" x14ac:dyDescent="0.25">
      <c r="A4" s="9" t="s">
        <v>48</v>
      </c>
      <c r="B4" s="8"/>
      <c r="C4" s="8"/>
      <c r="D4" s="8"/>
      <c r="E4" s="8"/>
    </row>
    <row r="5" spans="1:6" ht="15.75" thickBot="1" x14ac:dyDescent="0.3"/>
    <row r="6" spans="1:6" ht="45.75" thickBot="1" x14ac:dyDescent="0.3">
      <c r="A6" s="6" t="s">
        <v>42</v>
      </c>
      <c r="B6" s="7" t="s">
        <v>0</v>
      </c>
      <c r="C6" s="7" t="s">
        <v>1</v>
      </c>
      <c r="D6" s="7" t="s">
        <v>2</v>
      </c>
      <c r="E6" s="7" t="s">
        <v>43</v>
      </c>
    </row>
    <row r="7" spans="1:6" ht="30.75" customHeight="1" x14ac:dyDescent="0.25">
      <c r="A7" t="s">
        <v>4</v>
      </c>
    </row>
    <row r="8" spans="1:6" x14ac:dyDescent="0.3">
      <c r="A8" t="s">
        <v>5</v>
      </c>
      <c r="B8" s="1">
        <v>0</v>
      </c>
      <c r="C8" s="1">
        <v>0</v>
      </c>
      <c r="D8" s="1">
        <v>0</v>
      </c>
      <c r="E8" s="1">
        <f>+C8+D8</f>
        <v>0</v>
      </c>
      <c r="F8" s="1"/>
    </row>
    <row r="9" spans="1:6" x14ac:dyDescent="0.3">
      <c r="A9" t="s">
        <v>6</v>
      </c>
      <c r="B9" s="1">
        <v>0</v>
      </c>
      <c r="C9" s="1">
        <v>0</v>
      </c>
      <c r="D9" s="1">
        <v>0</v>
      </c>
      <c r="E9" s="1">
        <f>+C9+D9</f>
        <v>0</v>
      </c>
      <c r="F9" s="1"/>
    </row>
    <row r="10" spans="1:6" x14ac:dyDescent="0.3">
      <c r="A10" t="s">
        <v>7</v>
      </c>
      <c r="B10" s="3">
        <v>18900</v>
      </c>
      <c r="C10" s="4">
        <v>18900</v>
      </c>
      <c r="D10" s="4">
        <v>11500</v>
      </c>
      <c r="E10" s="4">
        <f>+C10+D10</f>
        <v>30400</v>
      </c>
      <c r="F10" s="1"/>
    </row>
    <row r="11" spans="1:6" x14ac:dyDescent="0.3">
      <c r="A11" t="s">
        <v>8</v>
      </c>
      <c r="B11" s="1">
        <f>SUM(B8:B10)</f>
        <v>18900</v>
      </c>
      <c r="C11" s="1">
        <f>SUM(C8:C10)</f>
        <v>18900</v>
      </c>
      <c r="D11" s="1">
        <f>SUM(D8:D10)</f>
        <v>11500</v>
      </c>
      <c r="E11" s="1">
        <f>SUM(E8:E10)</f>
        <v>30400</v>
      </c>
      <c r="F11" s="1"/>
    </row>
    <row r="12" spans="1:6" ht="27" customHeight="1" x14ac:dyDescent="0.3">
      <c r="B12" s="1"/>
      <c r="C12" s="1"/>
      <c r="D12" s="1"/>
      <c r="E12" s="1"/>
      <c r="F12" s="1"/>
    </row>
    <row r="13" spans="1:6" x14ac:dyDescent="0.3">
      <c r="A13" t="s">
        <v>9</v>
      </c>
      <c r="B13" s="1"/>
      <c r="C13" s="1"/>
      <c r="D13" s="1"/>
      <c r="E13" s="1"/>
      <c r="F13" s="1"/>
    </row>
    <row r="14" spans="1:6" x14ac:dyDescent="0.3">
      <c r="A14" t="s">
        <v>5</v>
      </c>
      <c r="B14" s="1">
        <f>59809-2800</f>
        <v>57009</v>
      </c>
      <c r="C14" s="1">
        <f>59809-2800</f>
        <v>57009</v>
      </c>
      <c r="D14" s="1">
        <v>0</v>
      </c>
      <c r="E14" s="1">
        <f>+C14+D14</f>
        <v>57009</v>
      </c>
      <c r="F14" s="1"/>
    </row>
    <row r="15" spans="1:6" x14ac:dyDescent="0.3">
      <c r="A15" t="s">
        <v>6</v>
      </c>
      <c r="B15" s="1">
        <v>0</v>
      </c>
      <c r="C15" s="1">
        <v>0</v>
      </c>
      <c r="D15" s="1">
        <v>0</v>
      </c>
      <c r="E15" s="1">
        <f>+C15+D15</f>
        <v>0</v>
      </c>
      <c r="F15" s="1"/>
    </row>
    <row r="16" spans="1:6" x14ac:dyDescent="0.3">
      <c r="A16" t="s">
        <v>7</v>
      </c>
      <c r="B16" s="4">
        <f>1000+1800</f>
        <v>2800</v>
      </c>
      <c r="C16" s="4">
        <f>1000+1800</f>
        <v>2800</v>
      </c>
      <c r="D16" s="4">
        <v>0</v>
      </c>
      <c r="E16" s="4">
        <f>+C16+D16</f>
        <v>2800</v>
      </c>
      <c r="F16" s="1"/>
    </row>
    <row r="17" spans="1:6" x14ac:dyDescent="0.3">
      <c r="A17" t="s">
        <v>10</v>
      </c>
      <c r="B17" s="1">
        <f>SUM(B14:B16)</f>
        <v>59809</v>
      </c>
      <c r="C17" s="1">
        <f>SUM(C14:C16)</f>
        <v>59809</v>
      </c>
      <c r="D17" s="1">
        <f>SUM(D14:D16)</f>
        <v>0</v>
      </c>
      <c r="E17" s="1">
        <f>SUM(E14:E16)</f>
        <v>59809</v>
      </c>
      <c r="F17" s="1"/>
    </row>
    <row r="18" spans="1:6" ht="28.5" customHeight="1" x14ac:dyDescent="0.3">
      <c r="B18" s="1"/>
      <c r="C18" s="1"/>
      <c r="D18" s="1"/>
      <c r="E18" s="1"/>
      <c r="F18" s="1"/>
    </row>
    <row r="19" spans="1:6" x14ac:dyDescent="0.3">
      <c r="A19" t="s">
        <v>14</v>
      </c>
      <c r="B19" s="1"/>
      <c r="C19" s="1"/>
      <c r="D19" s="1"/>
      <c r="E19" s="1"/>
      <c r="F19" s="1"/>
    </row>
    <row r="20" spans="1:6" x14ac:dyDescent="0.3">
      <c r="A20" t="s">
        <v>5</v>
      </c>
      <c r="B20" s="1">
        <v>78800</v>
      </c>
      <c r="C20" s="1">
        <f>88291-9511</f>
        <v>78780</v>
      </c>
      <c r="D20" s="1"/>
      <c r="E20" s="1">
        <f>+C20+D20</f>
        <v>78780</v>
      </c>
      <c r="F20" s="1"/>
    </row>
    <row r="21" spans="1:6" x14ac:dyDescent="0.3">
      <c r="A21" t="s">
        <v>6</v>
      </c>
      <c r="B21" s="1">
        <v>0</v>
      </c>
      <c r="C21" s="1">
        <v>0</v>
      </c>
      <c r="D21" s="1"/>
      <c r="E21" s="1">
        <f>+C21+D21</f>
        <v>0</v>
      </c>
      <c r="F21" s="1"/>
    </row>
    <row r="22" spans="1:6" x14ac:dyDescent="0.3">
      <c r="A22" t="s">
        <v>7</v>
      </c>
      <c r="B22" s="4">
        <f>940+9000</f>
        <v>9940</v>
      </c>
      <c r="C22" s="4">
        <f>940+8571</f>
        <v>9511</v>
      </c>
      <c r="D22" s="4">
        <v>12300</v>
      </c>
      <c r="E22" s="4">
        <f>+C22+D22</f>
        <v>21811</v>
      </c>
      <c r="F22" s="1"/>
    </row>
    <row r="23" spans="1:6" x14ac:dyDescent="0.3">
      <c r="A23" t="s">
        <v>20</v>
      </c>
      <c r="B23" s="1">
        <f>SUM(B20:B22)</f>
        <v>88740</v>
      </c>
      <c r="C23" s="1">
        <f>SUM(C20:C22)</f>
        <v>88291</v>
      </c>
      <c r="D23" s="1">
        <f>SUM(D20:D22)</f>
        <v>12300</v>
      </c>
      <c r="E23" s="1">
        <f>SUM(E20:E22)</f>
        <v>100591</v>
      </c>
      <c r="F23" s="1"/>
    </row>
    <row r="24" spans="1:6" ht="28.5" customHeight="1" x14ac:dyDescent="0.3">
      <c r="B24" s="1"/>
      <c r="C24" s="1"/>
      <c r="D24" s="1"/>
      <c r="E24" s="1"/>
      <c r="F24" s="1"/>
    </row>
    <row r="25" spans="1:6" x14ac:dyDescent="0.3">
      <c r="A25" t="s">
        <v>26</v>
      </c>
      <c r="B25" s="1"/>
      <c r="C25" s="1"/>
      <c r="D25" s="1"/>
      <c r="E25" s="1"/>
      <c r="F25" s="1"/>
    </row>
    <row r="26" spans="1:6" x14ac:dyDescent="0.3">
      <c r="A26" t="s">
        <v>5</v>
      </c>
      <c r="B26" s="1">
        <v>0</v>
      </c>
      <c r="C26" s="1">
        <v>0</v>
      </c>
      <c r="D26" s="1"/>
      <c r="E26" s="1">
        <f>+C26+D26</f>
        <v>0</v>
      </c>
      <c r="F26" s="1"/>
    </row>
    <row r="27" spans="1:6" x14ac:dyDescent="0.3">
      <c r="A27" t="s">
        <v>6</v>
      </c>
      <c r="B27" s="1">
        <v>5000</v>
      </c>
      <c r="C27" s="1">
        <v>5000</v>
      </c>
      <c r="D27" s="1"/>
      <c r="E27" s="1">
        <f>+C27+D27</f>
        <v>5000</v>
      </c>
      <c r="F27" s="1"/>
    </row>
    <row r="28" spans="1:6" x14ac:dyDescent="0.3">
      <c r="A28" t="s">
        <v>7</v>
      </c>
      <c r="B28" s="4">
        <v>0</v>
      </c>
      <c r="C28" s="4">
        <v>0</v>
      </c>
      <c r="D28" s="4"/>
      <c r="E28" s="4">
        <f>+C28+D28</f>
        <v>0</v>
      </c>
      <c r="F28" s="1"/>
    </row>
    <row r="29" spans="1:6" x14ac:dyDescent="0.3">
      <c r="A29" t="s">
        <v>27</v>
      </c>
      <c r="B29" s="1">
        <f>SUM(B26:B28)</f>
        <v>5000</v>
      </c>
      <c r="C29" s="1">
        <f>SUM(C26:C28)</f>
        <v>5000</v>
      </c>
      <c r="D29" s="1">
        <f>SUM(D26:D28)</f>
        <v>0</v>
      </c>
      <c r="E29" s="1">
        <f>SUM(E26:E28)</f>
        <v>5000</v>
      </c>
      <c r="F29" s="1"/>
    </row>
    <row r="30" spans="1:6" ht="30.75" customHeight="1" x14ac:dyDescent="0.3">
      <c r="B30" s="1"/>
      <c r="C30" s="1"/>
      <c r="D30" s="1"/>
      <c r="E30" s="1"/>
      <c r="F30" s="1"/>
    </row>
    <row r="31" spans="1:6" ht="15" thickBot="1" x14ac:dyDescent="0.35">
      <c r="A31" t="s">
        <v>51</v>
      </c>
      <c r="B31" s="5">
        <f>+B29+B23+B17+B11</f>
        <v>172449</v>
      </c>
      <c r="C31" s="5">
        <f>+C29+C23+C17+C11</f>
        <v>172000</v>
      </c>
      <c r="D31" s="5">
        <f>+D29+D23+D17+D11</f>
        <v>23800</v>
      </c>
      <c r="E31" s="5">
        <f>+E29+E23+E17+E11</f>
        <v>195800</v>
      </c>
      <c r="F31" s="1"/>
    </row>
    <row r="32" spans="1:6" ht="15" thickTop="1" x14ac:dyDescent="0.3">
      <c r="B32" s="1"/>
      <c r="C32" s="1"/>
      <c r="D32" s="1"/>
      <c r="E32" s="1"/>
      <c r="F32" s="1"/>
    </row>
    <row r="33" spans="1:6" x14ac:dyDescent="0.3">
      <c r="A33" t="s">
        <v>49</v>
      </c>
      <c r="B33" s="1"/>
      <c r="C33" s="1"/>
      <c r="D33" s="1"/>
      <c r="E33" s="1"/>
      <c r="F33" s="1"/>
    </row>
    <row r="34" spans="1:6" x14ac:dyDescent="0.3">
      <c r="A34" t="s">
        <v>50</v>
      </c>
      <c r="B34" s="1">
        <v>0</v>
      </c>
      <c r="C34" s="1">
        <v>0</v>
      </c>
      <c r="D34" s="1">
        <v>-12300</v>
      </c>
      <c r="E34" s="1">
        <f>SUM(D34)</f>
        <v>-12300</v>
      </c>
      <c r="F34" s="1"/>
    </row>
    <row r="35" spans="1:6" x14ac:dyDescent="0.3">
      <c r="B35" s="1"/>
      <c r="C35" s="1"/>
      <c r="D35" s="1"/>
      <c r="E35" s="1"/>
      <c r="F35" s="1"/>
    </row>
    <row r="36" spans="1:6" ht="15" thickBot="1" x14ac:dyDescent="0.35">
      <c r="A36" t="s">
        <v>52</v>
      </c>
      <c r="B36" s="5">
        <f>+B31</f>
        <v>172449</v>
      </c>
      <c r="C36" s="5">
        <f>+C31</f>
        <v>172000</v>
      </c>
      <c r="D36" s="5">
        <f>+D31+D34</f>
        <v>11500</v>
      </c>
      <c r="E36" s="5">
        <f>+E31+E34</f>
        <v>183500</v>
      </c>
      <c r="F36" s="1"/>
    </row>
    <row r="37" spans="1:6" ht="15" thickTop="1" x14ac:dyDescent="0.3">
      <c r="B37" s="1"/>
      <c r="C37" s="1"/>
      <c r="D37" s="1"/>
      <c r="E37" s="1"/>
      <c r="F37" s="1"/>
    </row>
    <row r="38" spans="1:6" x14ac:dyDescent="0.3">
      <c r="B38" s="1"/>
      <c r="C38" s="1"/>
      <c r="D38" s="1"/>
      <c r="E38" s="1"/>
      <c r="F38" s="1"/>
    </row>
    <row r="39" spans="1:6" x14ac:dyDescent="0.3">
      <c r="B39" s="1"/>
      <c r="C39" s="1"/>
      <c r="D39" s="1"/>
      <c r="E39" s="1"/>
      <c r="F39" s="1"/>
    </row>
    <row r="40" spans="1:6" x14ac:dyDescent="0.3">
      <c r="B40" s="1"/>
      <c r="C40" s="1"/>
      <c r="D40" s="1"/>
      <c r="E40" s="1"/>
      <c r="F40" s="1"/>
    </row>
    <row r="41" spans="1:6" x14ac:dyDescent="0.3">
      <c r="B41" s="1"/>
      <c r="C41" s="1"/>
      <c r="D41" s="1"/>
      <c r="E41" s="1"/>
      <c r="F41" s="1"/>
    </row>
    <row r="42" spans="1:6" x14ac:dyDescent="0.3">
      <c r="B42" s="1"/>
      <c r="C42" s="1"/>
      <c r="D42" s="1"/>
      <c r="E42" s="1"/>
      <c r="F42" s="1"/>
    </row>
    <row r="43" spans="1:6" x14ac:dyDescent="0.3">
      <c r="B43" s="1"/>
      <c r="C43" s="1"/>
      <c r="D43" s="1"/>
      <c r="E43" s="1"/>
      <c r="F43" s="1"/>
    </row>
    <row r="44" spans="1:6" x14ac:dyDescent="0.3">
      <c r="B44" s="1"/>
      <c r="C44" s="1"/>
      <c r="D44" s="1"/>
      <c r="E44" s="1"/>
      <c r="F44" s="1"/>
    </row>
    <row r="45" spans="1:6" x14ac:dyDescent="0.3">
      <c r="B45" s="1"/>
      <c r="C45" s="1"/>
      <c r="D45" s="1"/>
      <c r="E45" s="1"/>
      <c r="F45" s="1"/>
    </row>
    <row r="46" spans="1:6" x14ac:dyDescent="0.3">
      <c r="B46" s="1"/>
      <c r="C46" s="1"/>
      <c r="D46" s="1"/>
      <c r="E46" s="1"/>
      <c r="F46" s="1"/>
    </row>
    <row r="47" spans="1:6" x14ac:dyDescent="0.3">
      <c r="B47" s="1"/>
      <c r="C47" s="1"/>
      <c r="D47" s="1"/>
      <c r="E47" s="1"/>
      <c r="F47" s="1"/>
    </row>
    <row r="48" spans="1:6" x14ac:dyDescent="0.3">
      <c r="B48" s="1"/>
      <c r="C48" s="1"/>
      <c r="D48" s="1"/>
      <c r="E48" s="1"/>
      <c r="F48" s="1"/>
    </row>
    <row r="49" spans="2:6" x14ac:dyDescent="0.3">
      <c r="B49" s="1"/>
      <c r="C49" s="1"/>
      <c r="D49" s="1"/>
      <c r="E49" s="1"/>
      <c r="F49" s="1"/>
    </row>
    <row r="50" spans="2:6" x14ac:dyDescent="0.3">
      <c r="B50" s="1"/>
      <c r="C50" s="1"/>
      <c r="D50" s="1"/>
      <c r="E50" s="1"/>
      <c r="F50" s="1"/>
    </row>
    <row r="51" spans="2:6" x14ac:dyDescent="0.3">
      <c r="B51" s="1"/>
      <c r="C51" s="1"/>
      <c r="D51" s="1"/>
      <c r="E51" s="1"/>
      <c r="F51" s="1"/>
    </row>
    <row r="52" spans="2:6" x14ac:dyDescent="0.3">
      <c r="B52" s="1"/>
      <c r="C52" s="1"/>
      <c r="D52" s="1"/>
      <c r="E52" s="1"/>
      <c r="F52" s="1"/>
    </row>
    <row r="53" spans="2:6" x14ac:dyDescent="0.3">
      <c r="B53" s="1"/>
      <c r="C53" s="1"/>
      <c r="D53" s="1"/>
      <c r="E53" s="1"/>
      <c r="F53" s="1"/>
    </row>
    <row r="54" spans="2:6" x14ac:dyDescent="0.3">
      <c r="B54" s="1"/>
      <c r="C54" s="1"/>
      <c r="D54" s="1"/>
      <c r="E54" s="1"/>
      <c r="F54" s="1"/>
    </row>
    <row r="55" spans="2:6" x14ac:dyDescent="0.3">
      <c r="B55" s="1"/>
      <c r="C55" s="1"/>
      <c r="D55" s="1"/>
      <c r="E55" s="1"/>
      <c r="F55" s="1"/>
    </row>
    <row r="56" spans="2:6" x14ac:dyDescent="0.3">
      <c r="B56" s="1"/>
      <c r="C56" s="1"/>
      <c r="D56" s="1"/>
      <c r="E56" s="1"/>
      <c r="F56" s="1"/>
    </row>
    <row r="57" spans="2:6" x14ac:dyDescent="0.3">
      <c r="B57" s="1"/>
      <c r="C57" s="1"/>
      <c r="D57" s="1"/>
      <c r="E57" s="1"/>
      <c r="F57" s="1"/>
    </row>
    <row r="58" spans="2:6" x14ac:dyDescent="0.3">
      <c r="B58" s="1"/>
      <c r="C58" s="1"/>
      <c r="D58" s="1"/>
      <c r="E58" s="1"/>
      <c r="F58" s="1"/>
    </row>
    <row r="59" spans="2:6" x14ac:dyDescent="0.3">
      <c r="B59" s="1"/>
      <c r="C59" s="1"/>
      <c r="D59" s="1"/>
      <c r="E59" s="1"/>
      <c r="F59" s="1"/>
    </row>
    <row r="60" spans="2:6" x14ac:dyDescent="0.3">
      <c r="B60" s="1"/>
      <c r="C60" s="1"/>
      <c r="D60" s="1"/>
      <c r="E60" s="1"/>
      <c r="F60" s="1"/>
    </row>
    <row r="61" spans="2:6" x14ac:dyDescent="0.3">
      <c r="B61" s="1"/>
      <c r="C61" s="1"/>
      <c r="D61" s="1"/>
      <c r="E61" s="1"/>
      <c r="F61" s="1"/>
    </row>
    <row r="62" spans="2:6" x14ac:dyDescent="0.3">
      <c r="B62" s="1"/>
      <c r="C62" s="1"/>
      <c r="D62" s="1"/>
      <c r="E62" s="1"/>
      <c r="F62" s="1"/>
    </row>
    <row r="63" spans="2:6" x14ac:dyDescent="0.3">
      <c r="B63" s="1"/>
      <c r="C63" s="1"/>
      <c r="D63" s="1"/>
      <c r="E63" s="1"/>
      <c r="F63" s="1"/>
    </row>
    <row r="64" spans="2:6" x14ac:dyDescent="0.3">
      <c r="B64" s="1"/>
      <c r="C64" s="1"/>
      <c r="D64" s="1"/>
      <c r="E64" s="1"/>
      <c r="F64" s="1"/>
    </row>
    <row r="65" spans="2:6" x14ac:dyDescent="0.3">
      <c r="B65" s="1"/>
      <c r="C65" s="1"/>
      <c r="D65" s="1"/>
      <c r="E65" s="1"/>
      <c r="F65" s="1"/>
    </row>
    <row r="66" spans="2:6" x14ac:dyDescent="0.3">
      <c r="B66" s="1"/>
      <c r="C66" s="1"/>
      <c r="D66" s="1"/>
      <c r="E66" s="1"/>
      <c r="F66" s="1"/>
    </row>
    <row r="67" spans="2:6" x14ac:dyDescent="0.3">
      <c r="B67" s="1"/>
      <c r="C67" s="1"/>
      <c r="D67" s="1"/>
      <c r="E67" s="1"/>
      <c r="F67" s="1"/>
    </row>
    <row r="68" spans="2:6" x14ac:dyDescent="0.3">
      <c r="B68" s="1"/>
      <c r="C68" s="1"/>
      <c r="D68" s="1"/>
      <c r="E68" s="1"/>
      <c r="F68" s="1"/>
    </row>
    <row r="69" spans="2:6" x14ac:dyDescent="0.3">
      <c r="B69" s="1"/>
      <c r="C69" s="1"/>
      <c r="D69" s="1"/>
      <c r="E69" s="1"/>
      <c r="F69" s="1"/>
    </row>
    <row r="70" spans="2:6" x14ac:dyDescent="0.3">
      <c r="B70" s="1"/>
      <c r="C70" s="1"/>
      <c r="D70" s="1"/>
      <c r="E70" s="1"/>
      <c r="F70" s="1"/>
    </row>
    <row r="71" spans="2:6" x14ac:dyDescent="0.3">
      <c r="B71" s="1"/>
      <c r="C71" s="1"/>
      <c r="D71" s="1"/>
      <c r="E71" s="1"/>
      <c r="F71" s="1"/>
    </row>
    <row r="72" spans="2:6" x14ac:dyDescent="0.3">
      <c r="B72" s="1"/>
      <c r="C72" s="1"/>
      <c r="D72" s="1"/>
      <c r="E72" s="1"/>
      <c r="F72" s="1"/>
    </row>
    <row r="73" spans="2:6" x14ac:dyDescent="0.3">
      <c r="B73" s="1"/>
      <c r="C73" s="1"/>
      <c r="D73" s="1"/>
      <c r="E73" s="1"/>
      <c r="F73" s="1"/>
    </row>
    <row r="74" spans="2:6" x14ac:dyDescent="0.3">
      <c r="B74" s="1"/>
      <c r="C74" s="1"/>
      <c r="D74" s="1"/>
      <c r="E74" s="1"/>
      <c r="F74" s="1"/>
    </row>
    <row r="75" spans="2:6" x14ac:dyDescent="0.3">
      <c r="B75" s="1"/>
      <c r="C75" s="1"/>
      <c r="D75" s="1"/>
      <c r="E75" s="1"/>
      <c r="F75" s="1"/>
    </row>
    <row r="76" spans="2:6" x14ac:dyDescent="0.3">
      <c r="B76" s="1"/>
      <c r="C76" s="1"/>
      <c r="D76" s="1"/>
      <c r="E76" s="1"/>
      <c r="F76" s="1"/>
    </row>
    <row r="77" spans="2:6" x14ac:dyDescent="0.3">
      <c r="B77" s="1"/>
      <c r="C77" s="1"/>
      <c r="D77" s="1"/>
      <c r="E77" s="1"/>
      <c r="F77" s="1"/>
    </row>
    <row r="78" spans="2:6" x14ac:dyDescent="0.3">
      <c r="B78" s="1"/>
      <c r="C78" s="1"/>
      <c r="D78" s="1"/>
      <c r="E78" s="1"/>
      <c r="F78" s="1"/>
    </row>
    <row r="79" spans="2:6" x14ac:dyDescent="0.3">
      <c r="B79" s="1"/>
      <c r="C79" s="1"/>
      <c r="D79" s="1"/>
      <c r="E79" s="1"/>
      <c r="F79" s="1"/>
    </row>
    <row r="80" spans="2:6" x14ac:dyDescent="0.3">
      <c r="B80" s="1"/>
      <c r="C80" s="1"/>
      <c r="D80" s="1"/>
      <c r="E80" s="1"/>
      <c r="F80" s="1"/>
    </row>
    <row r="81" spans="2:6" x14ac:dyDescent="0.3">
      <c r="B81" s="1"/>
      <c r="C81" s="1"/>
      <c r="D81" s="1"/>
      <c r="E81" s="1"/>
      <c r="F81" s="1"/>
    </row>
    <row r="82" spans="2:6" x14ac:dyDescent="0.3">
      <c r="B82" s="1"/>
      <c r="C82" s="1"/>
      <c r="D82" s="1"/>
      <c r="E82" s="1"/>
      <c r="F82" s="1"/>
    </row>
    <row r="83" spans="2:6" x14ac:dyDescent="0.3">
      <c r="B83" s="1"/>
      <c r="C83" s="1"/>
      <c r="D83" s="1"/>
      <c r="E83" s="1"/>
      <c r="F83" s="1"/>
    </row>
    <row r="84" spans="2:6" x14ac:dyDescent="0.3">
      <c r="B84" s="1"/>
      <c r="C84" s="1"/>
      <c r="D84" s="1"/>
      <c r="E84" s="1"/>
      <c r="F84" s="1"/>
    </row>
    <row r="85" spans="2:6" x14ac:dyDescent="0.3">
      <c r="B85" s="1"/>
      <c r="C85" s="1"/>
      <c r="D85" s="1"/>
      <c r="E85" s="1"/>
      <c r="F85" s="1"/>
    </row>
    <row r="86" spans="2:6" x14ac:dyDescent="0.3">
      <c r="B86" s="1"/>
      <c r="C86" s="1"/>
      <c r="D86" s="1"/>
      <c r="E86" s="1"/>
      <c r="F86" s="1"/>
    </row>
    <row r="87" spans="2:6" x14ac:dyDescent="0.3">
      <c r="B87" s="1"/>
      <c r="C87" s="1"/>
      <c r="D87" s="1"/>
      <c r="E87" s="1"/>
      <c r="F87" s="1"/>
    </row>
    <row r="88" spans="2:6" x14ac:dyDescent="0.3">
      <c r="B88" s="1"/>
      <c r="C88" s="1"/>
      <c r="D88" s="1"/>
      <c r="E88" s="1"/>
      <c r="F88" s="1"/>
    </row>
  </sheetData>
  <mergeCells count="3">
    <mergeCell ref="A1:E1"/>
    <mergeCell ref="A2:E2"/>
    <mergeCell ref="A3:E3"/>
  </mergeCells>
  <printOptions horizontalCentered="1"/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Base</vt:lpstr>
      <vt:lpstr>OCO</vt:lpstr>
      <vt:lpstr>Base!Print_Area</vt:lpstr>
      <vt:lpstr>OCO!Print_Area</vt:lpstr>
      <vt:lpstr>Base!Print_Titles</vt:lpstr>
    </vt:vector>
  </TitlesOfParts>
  <Company>EITSD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Tavernier</dc:creator>
  <cp:lastModifiedBy>Manju Goel</cp:lastModifiedBy>
  <cp:lastPrinted>2017-03-09T19:05:04Z</cp:lastPrinted>
  <dcterms:created xsi:type="dcterms:W3CDTF">2017-02-22T16:24:39Z</dcterms:created>
  <dcterms:modified xsi:type="dcterms:W3CDTF">2017-03-16T10:56:39Z</dcterms:modified>
</cp:coreProperties>
</file>